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johnvdennis/Documents/documents jb/CLEAN/dereth Glance/June 2025/"/>
    </mc:Choice>
  </mc:AlternateContent>
  <xr:revisionPtr revIDLastSave="0" documentId="8_{B89EF8FD-B909-6441-9A9A-D853809F7096}" xr6:coauthVersionLast="47" xr6:coauthVersionMax="47" xr10:uidLastSave="{00000000-0000-0000-0000-000000000000}"/>
  <bookViews>
    <workbookView xWindow="0" yWindow="500" windowWidth="35840" windowHeight="2020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26" i="1" l="1"/>
  <c r="AA26" i="1"/>
  <c r="AD9" i="1"/>
  <c r="AD11" i="1"/>
  <c r="Y17" i="1"/>
  <c r="G17" i="1"/>
  <c r="Y16" i="1"/>
  <c r="G16" i="1"/>
  <c r="Y15" i="1"/>
  <c r="G15" i="1"/>
  <c r="K4" i="1"/>
  <c r="L4" i="1" s="1"/>
  <c r="M4" i="1" s="1"/>
  <c r="I6" i="1"/>
  <c r="J6" i="1" s="1"/>
  <c r="K6" i="1" s="1"/>
  <c r="L6" i="1" s="1"/>
  <c r="H4" i="1"/>
  <c r="I4" i="1" s="1"/>
  <c r="G6" i="1"/>
  <c r="H6" i="1" s="1"/>
  <c r="H29" i="1"/>
  <c r="G29" i="1"/>
  <c r="F29" i="1"/>
  <c r="E29" i="1"/>
  <c r="D29" i="1"/>
  <c r="Y29" i="1"/>
  <c r="X29" i="1"/>
  <c r="W29" i="1"/>
  <c r="V29" i="1"/>
  <c r="U29" i="1"/>
  <c r="T29" i="1"/>
  <c r="S29" i="1"/>
  <c r="R29" i="1"/>
  <c r="Q29" i="1"/>
  <c r="E6" i="1"/>
  <c r="E4" i="1"/>
  <c r="F4" i="1" s="1"/>
  <c r="T4" i="1"/>
  <c r="S4" i="1" s="1"/>
  <c r="R4" i="1" s="1"/>
  <c r="N4" i="1" s="1"/>
  <c r="O4" i="1" s="1"/>
  <c r="P4" i="1" s="1"/>
  <c r="Q4" i="1" s="1"/>
  <c r="V6" i="1"/>
  <c r="V4" i="1"/>
  <c r="W4" i="1" s="1"/>
  <c r="X4" i="1" s="1"/>
  <c r="M6" i="1" l="1"/>
  <c r="N6" i="1"/>
  <c r="O6" i="1" s="1"/>
  <c r="P6" i="1" s="1"/>
  <c r="J12" i="1" l="1"/>
  <c r="I29" i="1"/>
  <c r="J29" i="1"/>
  <c r="K12" i="1"/>
  <c r="L12" i="1"/>
  <c r="K29" i="1"/>
  <c r="L29" i="1"/>
  <c r="M12" i="1"/>
  <c r="N12" i="1"/>
  <c r="M29" i="1"/>
  <c r="O29" i="1"/>
  <c r="N29" i="1"/>
  <c r="N30" i="1" s="1"/>
  <c r="P29" i="1"/>
  <c r="P12" i="1"/>
  <c r="O12" i="1"/>
  <c r="AA29" i="1" l="1"/>
  <c r="L30" i="1"/>
  <c r="M30" i="1"/>
  <c r="K30" i="1"/>
  <c r="P30" i="1"/>
  <c r="O30" i="1"/>
  <c r="J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tc={EDC627A9-293E-1C46-9C09-378CE3A225F2}</author>
    <author>tc={9F04E75E-00CC-5F48-9156-E370D0571482}</author>
    <author>tc={3B5C78A6-D59C-834B-A33E-80C2BEA21385}</author>
    <author>tc={5A23F3F1-63EC-F843-B885-952EB480D9CE}</author>
    <author>tc={F6F5823D-CFD7-624C-9D55-EFFF9014C9A5}</author>
    <author>tc={E74268EC-4B04-364F-82EB-B201AD69B81F}</author>
    <author>tc={79FB4105-45D4-D54F-9A85-12952177747B}</author>
    <author>tc={4EA99162-1DFD-5B4A-AAAA-264431219808}</author>
    <author>John Mason</author>
    <author>tc={4982271D-8CDD-5049-AB7C-44D8F6AAE4FD}</author>
    <author>tc={D97872A7-17F9-BC40-AE11-513DEBF07294}</author>
  </authors>
  <commentList>
    <comment ref="P7" authorId="0" shapeId="0" xr:uid="{EDC627A9-293E-1C46-9C09-378CE3A225F2}">
      <text>
        <t>[Threaded comment]
Your version of Excel allows you to read this threaded comment; however, any edits to it will get removed if the file is opened in a newer version of Excel. Learn more: https://go.microsoft.com/fwlink/?linkid=870924
Comment:
    cover letter is missing from our copy released to us by FOIL</t>
      </text>
    </comment>
    <comment ref="S7" authorId="1" shapeId="0" xr:uid="{9F04E75E-00CC-5F48-9156-E370D0571482}">
      <text>
        <t>[Threaded comment]
Your version of Excel allows you to read this threaded comment; however, any edits to it will get removed if the file is opened in a newer version of Excel. Learn more: https://go.microsoft.com/fwlink/?linkid=870924
Comment:
    p. 4 has two lines of text</t>
      </text>
    </comment>
    <comment ref="V7" authorId="2" shapeId="0" xr:uid="{3B5C78A6-D59C-834B-A33E-80C2BEA21385}">
      <text>
        <t>[Threaded comment]
Your version of Excel allows you to read this threaded comment; however, any edits to it will get removed if the file is opened in a newer version of Excel. Learn more: https://go.microsoft.com/fwlink/?linkid=870924
Comment:
    page 4 has only two lines of text</t>
      </text>
    </comment>
    <comment ref="G8" authorId="3" shapeId="0" xr:uid="{5A23F3F1-63EC-F843-B885-952EB480D9CE}">
      <text>
        <t xml:space="preserve">[Threaded comment]
Your version of Excel allows you to read this threaded comment; however, any edits to it will get removed if the file is opened in a newer version of Excel. Learn more: https://go.microsoft.com/fwlink/?linkid=870924
Comment:
    No maps included with the report; but on p. 2 three maps are mentioned as attachments 1A, !B, &amp; !C. They are missing.3
</t>
      </text>
    </comment>
    <comment ref="H8" authorId="4" shapeId="0" xr:uid="{F6F5823D-CFD7-624C-9D55-EFFF9014C9A5}">
      <text>
        <t>[Threaded comment]
Your version of Excel allows you to read this threaded comment; however, any edits to it will get removed if the file is opened in a newer version of Excel. Learn more: https://go.microsoft.com/fwlink/?linkid=870924
Comment:
    The larger mine map is missing from CLEAN files and is being requested by FOIL</t>
      </text>
    </comment>
    <comment ref="I8" authorId="5" shapeId="0" xr:uid="{E74268EC-4B04-364F-82EB-B201AD69B81F}">
      <text>
        <t>[Threaded comment]
Your version of Excel allows you to read this threaded comment; however, any edits to it will get removed if the file is opened in a newer version of Excel. Learn more: https://go.microsoft.com/fwlink/?linkid=870924
Comment:
    This is an estimated number; CLEAN has a map of the S3 aera that DEC received on Nov 2, 2007; David Plumeau in a January 12, 2009, letter to DEC refers to a “third set of maps” he was submitting as part of the 2008 Annual Report.</t>
      </text>
    </comment>
    <comment ref="J8" authorId="6" shapeId="0" xr:uid="{79FB4105-45D4-D54F-9A85-12952177747B}">
      <text>
        <t>[Threaded comment]
Your version of Excel allows you to read this threaded comment; however, any edits to it will get removed if the file is opened in a newer version of Excel. Learn more: https://go.microsoft.com/fwlink/?linkid=870924
Comment:
    In Section 13.a.3 of the report, it is written, “Attached are maps depicting the current and proposed mining for the next three years.”  These maps are no in CLEAN’s files so we are assuming for now that the number of maps is 2.</t>
      </text>
    </comment>
    <comment ref="J9" authorId="7" shapeId="0" xr:uid="{4EA99162-1DFD-5B4A-AAAA-264431219808}">
      <text>
        <t>[Threaded comment]
Your version of Excel allows you to read this threaded comment; however, any edits to it will get removed if the file is opened in a newer version of Excel. Learn more: https://go.microsoft.com/fwlink/?linkid=870924
Comment:
    In Section 13.a.3 of the report, it is written, “Attached are maps depicting the current and proposed mining for the next three years.”  These maps are no in CLEAN’s files so we are assuming for now that the number of maps is 2.</t>
      </text>
    </comment>
    <comment ref="M21" authorId="8" shapeId="0" xr:uid="{00000000-0006-0000-0000-000001000000}">
      <text>
        <r>
          <rPr>
            <b/>
            <sz val="9"/>
            <color rgb="FF000000"/>
            <rFont val="Tahoma"/>
            <family val="2"/>
          </rPr>
          <t>John Mason:</t>
        </r>
        <r>
          <rPr>
            <sz val="9"/>
            <color rgb="FF000000"/>
            <rFont val="Tahoma"/>
            <family val="2"/>
          </rPr>
          <t xml:space="preserve">
</t>
        </r>
        <r>
          <rPr>
            <sz val="9"/>
            <color rgb="FF000000"/>
            <rFont val="Tahoma"/>
            <family val="2"/>
          </rPr>
          <t xml:space="preserve">Note exactly the same values. </t>
        </r>
      </text>
    </comment>
    <comment ref="Y23" authorId="9" shapeId="0" xr:uid="{4982271D-8CDD-5049-AB7C-44D8F6AAE4FD}">
      <text>
        <t xml:space="preserve">[Threaded comment]
Your version of Excel allows you to read this threaded comment; however, any edits to it will get removed if the file is opened in a newer version of Excel. Learn more: https://go.microsoft.com/fwlink/?linkid=870924
Comment:
    No 3 &amp; No. 4 service shafts seasonal flow
</t>
      </text>
    </comment>
    <comment ref="Y26" authorId="10" shapeId="0" xr:uid="{D97872A7-17F9-BC40-AE11-513DEBF07294}">
      <text>
        <t>[Threaded comment]
Your version of Excel allows you to read this threaded comment; however, any edits to it will get removed if the file is opened in a newer version of Excel. Learn more: https://go.microsoft.com/fwlink/?linkid=870924
Comment:
    defined for the first time as “Unit 12 cased boreholes”</t>
      </text>
    </comment>
    <comment ref="M32" authorId="8" shapeId="0" xr:uid="{00000000-0006-0000-0000-000002000000}">
      <text>
        <r>
          <rPr>
            <b/>
            <sz val="9"/>
            <color rgb="FF000000"/>
            <rFont val="Tahoma"/>
            <family val="2"/>
          </rPr>
          <t>John Mason:</t>
        </r>
        <r>
          <rPr>
            <sz val="9"/>
            <color rgb="FF000000"/>
            <rFont val="Tahoma"/>
            <family val="2"/>
          </rPr>
          <t xml:space="preserve">
</t>
        </r>
        <r>
          <rPr>
            <sz val="9"/>
            <color rgb="FF000000"/>
            <rFont val="Tahoma"/>
            <family val="2"/>
          </rPr>
          <t>Not sure why their predicted storage values are different (H14 and I14) if their reported inflows are identical for these years.</t>
        </r>
      </text>
    </comment>
    <comment ref="K34" authorId="8" shapeId="0" xr:uid="{00000000-0006-0000-0000-000003000000}">
      <text>
        <r>
          <rPr>
            <b/>
            <sz val="9"/>
            <color indexed="81"/>
            <rFont val="Tahoma"/>
            <family val="2"/>
          </rPr>
          <t>John Mason:</t>
        </r>
        <r>
          <rPr>
            <sz val="9"/>
            <color indexed="81"/>
            <rFont val="Tahoma"/>
            <family val="2"/>
          </rPr>
          <t xml:space="preserve">
Guessing that this parameter accounts for the variation in water stored throughout years which record identical inflows? But, it is not reported every year...</t>
        </r>
      </text>
    </comment>
  </commentList>
</comments>
</file>

<file path=xl/sharedStrings.xml><?xml version="1.0" encoding="utf-8"?>
<sst xmlns="http://schemas.openxmlformats.org/spreadsheetml/2006/main" count="175" uniqueCount="80">
  <si>
    <t>Water inflow rates</t>
  </si>
  <si>
    <t>Cayuga Salt Mine</t>
  </si>
  <si>
    <t>Submission + Review</t>
  </si>
  <si>
    <t>Cargill Submission to State</t>
  </si>
  <si>
    <t>Review Completed by Boyd Co.</t>
  </si>
  <si>
    <t>Administrative</t>
  </si>
  <si>
    <t>Water Related</t>
  </si>
  <si>
    <t>Mining</t>
  </si>
  <si>
    <t>Panels to be mined upcoming year (name)</t>
  </si>
  <si>
    <t>Panels to be mined in 2 years (name)</t>
  </si>
  <si>
    <t>Panels to be mined in 3 years (name)</t>
  </si>
  <si>
    <t>U12, U40</t>
  </si>
  <si>
    <t xml:space="preserve">Room Closure Anomalies: </t>
  </si>
  <si>
    <t>Total Inflow (gpm)</t>
  </si>
  <si>
    <t>Calculated Annual Inflow Vol (gallons/yr)</t>
  </si>
  <si>
    <t>Water-Related Anomalies</t>
  </si>
  <si>
    <t>Non-Routine Mining Incidents</t>
  </si>
  <si>
    <t>Subsidence Data</t>
  </si>
  <si>
    <t>No Reported Anomalies</t>
  </si>
  <si>
    <t>^Explanation</t>
  </si>
  <si>
    <t>U40 has been backfilled, which slowed convergence. U12 was backfilled in 90's, but convergence has spiked. Convergence currently "trending downwards" but language indicates this is an area of concern.</t>
  </si>
  <si>
    <t>days before review submitted</t>
  </si>
  <si>
    <t>START TUNNEL, U62B, CONNECT U65 &amp; U63, U72, U78, U79</t>
  </si>
  <si>
    <t>^Area to be mined (sq ft - calc from map)</t>
  </si>
  <si>
    <t>Actual Area mined (from the next years rpt)</t>
  </si>
  <si>
    <t>TUNNEL, U62B, U74, U80-83</t>
  </si>
  <si>
    <t>TUNNEL, U62B, U76, U84-87</t>
  </si>
  <si>
    <t>Calculated Inflow Change wrt prev year</t>
  </si>
  <si>
    <t>Estimated yrs storage remaining</t>
  </si>
  <si>
    <t>Reported Annual Water Storage (gallons/yr)</t>
  </si>
  <si>
    <t>Misc</t>
  </si>
  <si>
    <t>Disagreement/Response Letter to DEC/Scavazzo in 2011 folder wrt this report. More to come</t>
  </si>
  <si>
    <t>Water Consumption for Dust Control (gpm)</t>
  </si>
  <si>
    <t>Storm inflows reduced (08)</t>
  </si>
  <si>
    <t>Concerned by Shaft #1 Inflows. Looking for contractors to grout (2014)</t>
  </si>
  <si>
    <t>Scovazzo</t>
  </si>
  <si>
    <t>signatory of report</t>
  </si>
  <si>
    <t>pages of Cargill Report</t>
  </si>
  <si>
    <t>pages of JTB Review</t>
  </si>
  <si>
    <t>map pages</t>
  </si>
  <si>
    <t>ass 5/20/25</t>
  </si>
  <si>
    <t>redaction of annual report</t>
  </si>
  <si>
    <t>redaction of Boyd review</t>
  </si>
  <si>
    <t>yes</t>
  </si>
  <si>
    <t>no</t>
  </si>
  <si>
    <t>yes, the extraction ratios associated with five types of pillars proposed by RESPEC  and and pillar life expectancies of four tyoes of those pillars</t>
  </si>
  <si>
    <t>total pages of Cargill Annual Report</t>
  </si>
  <si>
    <t>Jaime &amp; Scovazzo</t>
  </si>
  <si>
    <t>Wilczynski</t>
  </si>
  <si>
    <t>No. 1 production (gpm)</t>
  </si>
  <si>
    <t>No. 2 ventilaton</t>
  </si>
  <si>
    <t>No. 3 service shaft</t>
  </si>
  <si>
    <t>ED plant concentrate</t>
  </si>
  <si>
    <t>Other Inflows</t>
  </si>
  <si>
    <t>&lt;1</t>
  </si>
  <si>
    <t>total inflow if &lt;1 is rounded to 1 (gpm)</t>
  </si>
  <si>
    <t>Steven Horne</t>
  </si>
  <si>
    <t>Stormwater runoff</t>
  </si>
  <si>
    <t>?</t>
  </si>
  <si>
    <t>&gt;110</t>
  </si>
  <si>
    <t>Zoe Scopa/Wilczynski</t>
  </si>
  <si>
    <t xml:space="preserve"> 1-2</t>
  </si>
  <si>
    <t xml:space="preserve">  --</t>
  </si>
  <si>
    <t>Heasley &amp; Lewis</t>
  </si>
  <si>
    <t xml:space="preserve"> --</t>
  </si>
  <si>
    <t>Russell Givens</t>
  </si>
  <si>
    <t>Mr. Givens writes on pdf p.3 of the report that plans were in place to begin pumping Shaft 1 leakage waters to the surface for processing by 2011, pending installation of the piping.</t>
  </si>
  <si>
    <t>A system for collecting  the #1 Shaft water inflow and for pumping it to the surface for processing has been installed and is now operational. It is being optimized. Once the processing system is fully operational, it is expected to reduce inflow by an additional 3 gpm (about 1,500,000 gpy)</t>
  </si>
  <si>
    <t>average number of pages of Cargill Annual Report to DEC for the five years, 2003-2007 =</t>
  </si>
  <si>
    <t>average number of pages of Cargill Annual Report to DEC for the five years, 2019-2023 =</t>
  </si>
  <si>
    <t>average number of pages of Boyd reviews for the five years, 2003-2007 =</t>
  </si>
  <si>
    <t>average number of pages of Boyd Reviews for the five years, 2019-2023 =</t>
  </si>
  <si>
    <t>Average number of days that the Boyd Review was submitted after  the Cargill Annual Report, 2003-2007 =</t>
  </si>
  <si>
    <t>Average number of days that the Boyd Review was submitted after  the Cargill Annual Report, 2019-2023 =</t>
  </si>
  <si>
    <t xml:space="preserve">Total Boyd Review pages, 2003-2023 = </t>
  </si>
  <si>
    <t xml:space="preserve">          total Cargill Annual Report pages, 2003-2023 =</t>
  </si>
  <si>
    <t>average gpm =</t>
  </si>
  <si>
    <t>years</t>
  </si>
  <si>
    <t>total est flow</t>
  </si>
  <si>
    <t xml:space="preserve"> 2019-24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</si>
</sst>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2"/>
      <color theme="1"/>
      <name val="Calibri"/>
      <family val="2"/>
      <scheme val="minor"/>
    </font>
    <font>
      <sz val="11"/>
      <color theme="0"/>
      <name val="Calibri"/>
      <family val="2"/>
      <scheme val="minor"/>
    </font>
    <font>
      <sz val="14"/>
      <color theme="1"/>
      <name val="Calibri"/>
      <family val="2"/>
      <scheme val="minor"/>
    </font>
    <font>
      <b/>
      <sz val="11"/>
      <color rgb="FFFA7D00"/>
      <name val="Calibri"/>
      <family val="2"/>
      <scheme val="minor"/>
    </font>
    <font>
      <b/>
      <sz val="12"/>
      <color rgb="FFFA7D00"/>
      <name val="Calibri"/>
      <family val="2"/>
      <scheme val="minor"/>
    </font>
    <font>
      <sz val="11"/>
      <color rgb="FF006100"/>
      <name val="Calibri"/>
      <family val="2"/>
      <scheme val="minor"/>
    </font>
    <font>
      <sz val="11"/>
      <color rgb="FF9C0006"/>
      <name val="Calibri"/>
      <family val="2"/>
      <scheme val="minor"/>
    </font>
    <font>
      <sz val="9"/>
      <color indexed="81"/>
      <name val="Tahoma"/>
      <family val="2"/>
    </font>
    <font>
      <b/>
      <sz val="9"/>
      <color indexed="81"/>
      <name val="Tahoma"/>
      <family val="2"/>
    </font>
    <font>
      <u/>
      <sz val="12"/>
      <color theme="10"/>
      <name val="Calibri"/>
      <family val="2"/>
      <scheme val="minor"/>
    </font>
    <font>
      <u/>
      <sz val="12"/>
      <color theme="11"/>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theme="7"/>
      </patternFill>
    </fill>
    <fill>
      <patternFill patternType="solid">
        <fgColor theme="8"/>
      </patternFill>
    </fill>
    <fill>
      <patternFill patternType="solid">
        <fgColor rgb="FFF2F2F2"/>
      </patternFill>
    </fill>
    <fill>
      <patternFill patternType="solid">
        <fgColor theme="9"/>
      </patternFill>
    </fill>
    <fill>
      <patternFill patternType="solid">
        <fgColor rgb="FFC6EFCE"/>
      </patternFill>
    </fill>
    <fill>
      <patternFill patternType="solid">
        <fgColor rgb="FFFFC7CE"/>
      </patternFill>
    </fill>
  </fills>
  <borders count="8">
    <border>
      <left/>
      <right/>
      <top/>
      <bottom/>
      <diagonal/>
    </border>
    <border>
      <left style="medium">
        <color auto="1"/>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rgb="FF7F7F7F"/>
      </left>
      <right/>
      <top/>
      <bottom/>
      <diagonal/>
    </border>
  </borders>
  <cellStyleXfs count="13">
    <xf numFmtId="0" fontId="0" fillId="0" borderId="0"/>
    <xf numFmtId="0" fontId="1" fillId="2" borderId="0" applyNumberFormat="0" applyBorder="0" applyAlignment="0" applyProtection="0"/>
    <xf numFmtId="0" fontId="1" fillId="3" borderId="0" applyNumberFormat="0" applyBorder="0" applyAlignment="0" applyProtection="0"/>
    <xf numFmtId="0" fontId="3" fillId="4" borderId="2" applyNumberFormat="0" applyAlignment="0" applyProtection="0"/>
    <xf numFmtId="0" fontId="1"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8">
    <xf numFmtId="0" fontId="0" fillId="0" borderId="0" xfId="0"/>
    <xf numFmtId="0" fontId="2" fillId="0" borderId="1" xfId="0" applyFont="1" applyBorder="1"/>
    <xf numFmtId="0" fontId="1" fillId="2" borderId="0" xfId="1"/>
    <xf numFmtId="0" fontId="1" fillId="3" borderId="0" xfId="2"/>
    <xf numFmtId="0" fontId="1" fillId="5" borderId="0" xfId="4"/>
    <xf numFmtId="14" fontId="0" fillId="0" borderId="0" xfId="0" applyNumberFormat="1"/>
    <xf numFmtId="0" fontId="3" fillId="4" borderId="2" xfId="3"/>
    <xf numFmtId="0" fontId="1" fillId="3" borderId="3" xfId="2" applyBorder="1"/>
    <xf numFmtId="0" fontId="0" fillId="0" borderId="3" xfId="0" applyBorder="1"/>
    <xf numFmtId="0" fontId="2" fillId="0" borderId="4" xfId="0" applyFont="1" applyBorder="1"/>
    <xf numFmtId="0" fontId="0" fillId="0" borderId="5" xfId="0" applyBorder="1"/>
    <xf numFmtId="0" fontId="1" fillId="3" borderId="0" xfId="2" applyBorder="1"/>
    <xf numFmtId="3" fontId="3" fillId="4" borderId="2" xfId="3" applyNumberFormat="1"/>
    <xf numFmtId="4" fontId="0" fillId="0" borderId="0" xfId="0" applyNumberFormat="1"/>
    <xf numFmtId="164" fontId="0" fillId="0" borderId="0" xfId="0" applyNumberFormat="1"/>
    <xf numFmtId="0" fontId="4" fillId="4" borderId="2" xfId="3" applyFont="1"/>
    <xf numFmtId="164" fontId="6" fillId="7" borderId="0" xfId="6" applyNumberFormat="1" applyBorder="1"/>
    <xf numFmtId="0" fontId="1" fillId="2" borderId="6" xfId="1" applyBorder="1"/>
    <xf numFmtId="0" fontId="0" fillId="0" borderId="6" xfId="0" applyBorder="1"/>
    <xf numFmtId="3" fontId="5" fillId="6" borderId="0" xfId="5" applyNumberFormat="1" applyBorder="1"/>
    <xf numFmtId="3" fontId="4" fillId="4" borderId="2" xfId="3" applyNumberFormat="1" applyFont="1"/>
    <xf numFmtId="0" fontId="2" fillId="0" borderId="0" xfId="0" applyFont="1"/>
    <xf numFmtId="0" fontId="0" fillId="0" borderId="0" xfId="0" applyAlignment="1">
      <alignment horizontal="right"/>
    </xf>
    <xf numFmtId="1" fontId="0" fillId="0" borderId="0" xfId="0" applyNumberFormat="1"/>
    <xf numFmtId="3" fontId="4" fillId="4" borderId="7" xfId="3" applyNumberFormat="1" applyFont="1" applyBorder="1"/>
    <xf numFmtId="0" fontId="1" fillId="2" borderId="0" xfId="1" applyBorder="1"/>
    <xf numFmtId="165" fontId="0" fillId="0" borderId="0" xfId="0" applyNumberFormat="1"/>
    <xf numFmtId="3" fontId="0" fillId="0" borderId="0" xfId="0" applyNumberFormat="1"/>
  </cellXfs>
  <cellStyles count="13">
    <cellStyle name="Accent4" xfId="1" builtinId="41"/>
    <cellStyle name="Accent5" xfId="2" builtinId="45"/>
    <cellStyle name="Accent6" xfId="4" builtinId="49"/>
    <cellStyle name="Bad" xfId="6" builtinId="27"/>
    <cellStyle name="Calculation" xfId="3" builtinId="22"/>
    <cellStyle name="Followed Hyperlink" xfId="8" builtinId="9" hidden="1"/>
    <cellStyle name="Followed Hyperlink" xfId="10" builtinId="9" hidden="1"/>
    <cellStyle name="Followed Hyperlink" xfId="12" builtinId="9" hidden="1"/>
    <cellStyle name="Good" xfId="5" builtinId="26"/>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lineChart>
        <c:grouping val="standard"/>
        <c:varyColors val="0"/>
        <c:ser>
          <c:idx val="0"/>
          <c:order val="0"/>
          <c:tx>
            <c:strRef>
              <c:f>Sheet1!$H$29</c:f>
              <c:strCache>
                <c:ptCount val="1"/>
                <c:pt idx="0">
                  <c:v>12,614,400</c:v>
                </c:pt>
              </c:strCache>
            </c:strRef>
          </c:tx>
          <c:marker>
            <c:symbol val="none"/>
          </c:marker>
          <c:cat>
            <c:numRef>
              <c:f>Sheet1!$I$28:$P$28</c:f>
              <c:numCache>
                <c:formatCode>General</c:formatCode>
                <c:ptCount val="8"/>
                <c:pt idx="0">
                  <c:v>27</c:v>
                </c:pt>
                <c:pt idx="1">
                  <c:v>27</c:v>
                </c:pt>
                <c:pt idx="2">
                  <c:v>27</c:v>
                </c:pt>
                <c:pt idx="3">
                  <c:v>27</c:v>
                </c:pt>
                <c:pt idx="4">
                  <c:v>27</c:v>
                </c:pt>
                <c:pt idx="5">
                  <c:v>27</c:v>
                </c:pt>
                <c:pt idx="6">
                  <c:v>44</c:v>
                </c:pt>
                <c:pt idx="7">
                  <c:v>34</c:v>
                </c:pt>
              </c:numCache>
            </c:numRef>
          </c:cat>
          <c:val>
            <c:numRef>
              <c:f>Sheet1!$I$29:$P$29</c:f>
              <c:numCache>
                <c:formatCode>#,##0</c:formatCode>
                <c:ptCount val="8"/>
                <c:pt idx="0">
                  <c:v>14191200</c:v>
                </c:pt>
                <c:pt idx="1">
                  <c:v>14191200</c:v>
                </c:pt>
                <c:pt idx="2">
                  <c:v>14191200</c:v>
                </c:pt>
                <c:pt idx="3">
                  <c:v>14191200</c:v>
                </c:pt>
                <c:pt idx="4">
                  <c:v>14191200</c:v>
                </c:pt>
                <c:pt idx="5">
                  <c:v>14191200</c:v>
                </c:pt>
                <c:pt idx="6">
                  <c:v>23126400</c:v>
                </c:pt>
                <c:pt idx="7">
                  <c:v>17870400</c:v>
                </c:pt>
              </c:numCache>
            </c:numRef>
          </c:val>
          <c:smooth val="0"/>
          <c:extLst>
            <c:ext xmlns:c16="http://schemas.microsoft.com/office/drawing/2014/chart" uri="{C3380CC4-5D6E-409C-BE32-E72D297353CC}">
              <c16:uniqueId val="{00000000-0885-9343-A4BD-321666FCAFE7}"/>
            </c:ext>
          </c:extLst>
        </c:ser>
        <c:dLbls>
          <c:showLegendKey val="0"/>
          <c:showVal val="0"/>
          <c:showCatName val="0"/>
          <c:showSerName val="0"/>
          <c:showPercent val="0"/>
          <c:showBubbleSize val="0"/>
        </c:dLbls>
        <c:smooth val="0"/>
        <c:axId val="-2110275480"/>
        <c:axId val="-2110031832"/>
      </c:lineChart>
      <c:catAx>
        <c:axId val="-2110275480"/>
        <c:scaling>
          <c:orientation val="minMax"/>
        </c:scaling>
        <c:delete val="0"/>
        <c:axPos val="b"/>
        <c:numFmt formatCode="General" sourceLinked="1"/>
        <c:majorTickMark val="out"/>
        <c:minorTickMark val="none"/>
        <c:tickLblPos val="nextTo"/>
        <c:crossAx val="-2110031832"/>
        <c:crosses val="autoZero"/>
        <c:auto val="1"/>
        <c:lblAlgn val="ctr"/>
        <c:lblOffset val="100"/>
        <c:noMultiLvlLbl val="0"/>
      </c:catAx>
      <c:valAx>
        <c:axId val="-2110031832"/>
        <c:scaling>
          <c:orientation val="minMax"/>
        </c:scaling>
        <c:delete val="0"/>
        <c:axPos val="l"/>
        <c:majorGridlines/>
        <c:numFmt formatCode="#,##0" sourceLinked="1"/>
        <c:majorTickMark val="out"/>
        <c:minorTickMark val="none"/>
        <c:tickLblPos val="nextTo"/>
        <c:crossAx val="-2110275480"/>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596900</xdr:colOff>
      <xdr:row>54</xdr:row>
      <xdr:rowOff>196850</xdr:rowOff>
    </xdr:from>
    <xdr:to>
      <xdr:col>12</xdr:col>
      <xdr:colOff>1054100</xdr:colOff>
      <xdr:row>69</xdr:row>
      <xdr:rowOff>114300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John V. Dennis" id="{08B42C40-8988-F94A-B85D-06B92F0E9587}" userId="John V. Denni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7" dT="2025-05-19T12:24:14.04" personId="{08B42C40-8988-F94A-B85D-06B92F0E9587}" id="{EDC627A9-293E-1C46-9C09-378CE3A225F2}">
    <text>cover letter is missing from our copy released to us by FOIL</text>
  </threadedComment>
  <threadedComment ref="S7" dT="2025-05-18T07:33:13.27" personId="{08B42C40-8988-F94A-B85D-06B92F0E9587}" id="{9F04E75E-00CC-5F48-9156-E370D0571482}">
    <text>p. 4 has two lines of text</text>
  </threadedComment>
  <threadedComment ref="V7" dT="2025-05-18T11:19:09.54" personId="{08B42C40-8988-F94A-B85D-06B92F0E9587}" id="{3B5C78A6-D59C-834B-A33E-80C2BEA21385}">
    <text>page 4 has only two lines of text</text>
  </threadedComment>
  <threadedComment ref="G8" dT="2025-05-19T00:47:25.22" personId="{08B42C40-8988-F94A-B85D-06B92F0E9587}" id="{5A23F3F1-63EC-F843-B885-952EB480D9CE}">
    <text xml:space="preserve">No maps included with the report; but on p. 2 three maps are mentioned as attachments 1A, !B, &amp; !C. They are missing.3
</text>
  </threadedComment>
  <threadedComment ref="H8" dT="2025-05-19T11:33:24.60" personId="{08B42C40-8988-F94A-B85D-06B92F0E9587}" id="{F6F5823D-CFD7-624C-9D55-EFFF9014C9A5}">
    <text>The larger mine map is missing from CLEAN files and is being requested by FOIL</text>
  </threadedComment>
  <threadedComment ref="I8" dT="2025-05-19T11:39:25.93" personId="{08B42C40-8988-F94A-B85D-06B92F0E9587}" id="{E74268EC-4B04-364F-82EB-B201AD69B81F}">
    <text>This is an estimated number; CLEAN has a map of the S3 aera that DEC received on Nov 2, 2007; David Plumeau in a January 12, 2009, letter to DEC refers to a “third set of maps” he was submitting as part of the 2008 Annual Report.</text>
  </threadedComment>
  <threadedComment ref="J8" dT="2025-05-19T22:42:11.88" personId="{08B42C40-8988-F94A-B85D-06B92F0E9587}" id="{79FB4105-45D4-D54F-9A85-12952177747B}">
    <text>In Section 13.a.3 of the report, it is written, “Attached are maps depicting the current and proposed mining for the next three years.”  These maps are no in CLEAN’s files so we are assuming for now that the number of maps is 2.</text>
  </threadedComment>
  <threadedComment ref="J9" dT="2025-05-19T22:42:30.76" personId="{08B42C40-8988-F94A-B85D-06B92F0E9587}" id="{4EA99162-1DFD-5B4A-AAAA-264431219808}">
    <text>In Section 13.a.3 of the report, it is written, “Attached are maps depicting the current and proposed mining for the next three years.”  These maps are no in CLEAN’s files so we are assuming for now that the number of maps is 2.</text>
  </threadedComment>
  <threadedComment ref="Y23" dT="2025-05-18T12:42:54.30" personId="{08B42C40-8988-F94A-B85D-06B92F0E9587}" id="{4982271D-8CDD-5049-AB7C-44D8F6AAE4FD}">
    <text xml:space="preserve">No 3 &amp; No. 4 service shafts seasonal flow
</text>
  </threadedComment>
  <threadedComment ref="Y26" dT="2025-05-18T12:45:00.10" personId="{08B42C40-8988-F94A-B85D-06B92F0E9587}" id="{D97872A7-17F9-BC40-AE11-513DEBF07294}">
    <text>defined for the first time as “Unit 12 cased boreholes”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
  <sheetViews>
    <sheetView tabSelected="1" zoomScale="200" zoomScaleNormal="200" workbookViewId="0">
      <pane xSplit="3" ySplit="1" topLeftCell="D2" activePane="bottomRight" state="frozen"/>
      <selection pane="topRight" activeCell="D1" sqref="D1"/>
      <selection pane="bottomLeft" activeCell="A2" sqref="A2"/>
      <selection pane="bottomRight" activeCell="AC26" sqref="AC26"/>
    </sheetView>
  </sheetViews>
  <sheetFormatPr baseColWidth="10" defaultColWidth="11" defaultRowHeight="16" x14ac:dyDescent="0.2"/>
  <cols>
    <col min="1" max="1" width="11.6640625" customWidth="1"/>
    <col min="2" max="2" width="18.6640625" bestFit="1" customWidth="1"/>
    <col min="3" max="7" width="18.6640625" customWidth="1"/>
    <col min="9" max="9" width="13.1640625" bestFit="1" customWidth="1"/>
    <col min="10" max="10" width="13.83203125" customWidth="1"/>
    <col min="11" max="11" width="13.5" customWidth="1"/>
    <col min="12" max="12" width="13.83203125" customWidth="1"/>
    <col min="13" max="13" width="14" customWidth="1"/>
    <col min="14" max="14" width="12.33203125" bestFit="1" customWidth="1"/>
    <col min="15" max="15" width="11.1640625" customWidth="1"/>
    <col min="16" max="16" width="12.6640625" customWidth="1"/>
    <col min="26" max="26" width="12.5" customWidth="1"/>
  </cols>
  <sheetData>
    <row r="1" spans="1:30" ht="17" thickBot="1" x14ac:dyDescent="0.25">
      <c r="A1" t="s">
        <v>1</v>
      </c>
      <c r="D1">
        <v>2003</v>
      </c>
      <c r="E1">
        <v>2004</v>
      </c>
      <c r="F1">
        <v>2005</v>
      </c>
      <c r="G1">
        <v>2006</v>
      </c>
      <c r="H1">
        <v>2007</v>
      </c>
      <c r="I1">
        <v>2008</v>
      </c>
      <c r="J1">
        <v>2009</v>
      </c>
      <c r="K1">
        <v>2010</v>
      </c>
      <c r="L1">
        <v>2011</v>
      </c>
      <c r="M1">
        <v>2012</v>
      </c>
      <c r="N1">
        <v>2013</v>
      </c>
      <c r="O1">
        <v>2014</v>
      </c>
      <c r="P1">
        <v>2015</v>
      </c>
      <c r="Q1">
        <v>2016</v>
      </c>
      <c r="R1">
        <v>2017</v>
      </c>
      <c r="S1">
        <v>2018</v>
      </c>
      <c r="T1">
        <v>2019</v>
      </c>
      <c r="U1">
        <v>2020</v>
      </c>
      <c r="V1">
        <v>2021</v>
      </c>
      <c r="W1">
        <v>2022</v>
      </c>
      <c r="X1">
        <v>2023</v>
      </c>
      <c r="Y1">
        <v>2024</v>
      </c>
    </row>
    <row r="2" spans="1:30" ht="20" thickBot="1" x14ac:dyDescent="0.3">
      <c r="A2" s="2"/>
      <c r="B2" s="1" t="s">
        <v>2</v>
      </c>
      <c r="C2" s="21"/>
      <c r="D2" s="21"/>
      <c r="E2" s="21"/>
    </row>
    <row r="3" spans="1:30" x14ac:dyDescent="0.2">
      <c r="A3" s="2" t="s">
        <v>5</v>
      </c>
      <c r="B3" t="s">
        <v>3</v>
      </c>
      <c r="D3" s="5">
        <v>37986</v>
      </c>
      <c r="E3" s="5">
        <v>38357</v>
      </c>
      <c r="F3" s="5">
        <v>38722</v>
      </c>
      <c r="G3" s="5">
        <v>39087</v>
      </c>
      <c r="H3" s="5">
        <v>39451</v>
      </c>
      <c r="I3" s="5">
        <v>39813</v>
      </c>
      <c r="J3" s="5">
        <v>40176</v>
      </c>
      <c r="K3" s="5">
        <v>40541</v>
      </c>
      <c r="L3" s="5">
        <v>40904</v>
      </c>
      <c r="M3" s="5">
        <v>41243</v>
      </c>
      <c r="N3" s="5">
        <v>41605</v>
      </c>
      <c r="O3" s="5">
        <v>41967</v>
      </c>
      <c r="P3" s="5">
        <v>42340</v>
      </c>
      <c r="Q3" s="5">
        <v>42692</v>
      </c>
      <c r="R3" s="5">
        <v>43041</v>
      </c>
      <c r="S3" s="5">
        <v>43431</v>
      </c>
      <c r="T3" s="5">
        <v>43894</v>
      </c>
      <c r="U3" s="5">
        <v>44239</v>
      </c>
      <c r="V3" s="5">
        <v>44648</v>
      </c>
      <c r="W3" s="5">
        <v>44980</v>
      </c>
      <c r="X3" s="5">
        <v>45337</v>
      </c>
      <c r="Y3" s="5">
        <v>45687</v>
      </c>
    </row>
    <row r="4" spans="1:30" x14ac:dyDescent="0.2">
      <c r="A4" s="2"/>
      <c r="B4" t="s">
        <v>36</v>
      </c>
      <c r="D4" t="s">
        <v>56</v>
      </c>
      <c r="E4" t="str">
        <f>+D4</f>
        <v>Steven Horne</v>
      </c>
      <c r="F4" t="str">
        <f>+E4</f>
        <v>Steven Horne</v>
      </c>
      <c r="G4" t="s">
        <v>56</v>
      </c>
      <c r="H4" t="str">
        <f>+G4</f>
        <v>Steven Horne</v>
      </c>
      <c r="I4" s="5" t="str">
        <f>+H4</f>
        <v>Steven Horne</v>
      </c>
      <c r="J4" s="5" t="s">
        <v>65</v>
      </c>
      <c r="K4" s="5" t="str">
        <f>+J4</f>
        <v>Russell Givens</v>
      </c>
      <c r="L4" s="5" t="str">
        <f>+K4</f>
        <v>Russell Givens</v>
      </c>
      <c r="M4" s="5" t="str">
        <f>+L4</f>
        <v>Russell Givens</v>
      </c>
      <c r="N4" s="5" t="str">
        <f>+R4</f>
        <v>Wilczynski</v>
      </c>
      <c r="O4" s="5" t="str">
        <f>+N4</f>
        <v>Wilczynski</v>
      </c>
      <c r="P4" s="5" t="str">
        <f>+O4</f>
        <v>Wilczynski</v>
      </c>
      <c r="Q4" s="5" t="str">
        <f>+P4</f>
        <v>Wilczynski</v>
      </c>
      <c r="R4" s="5" t="str">
        <f>+S4</f>
        <v>Wilczynski</v>
      </c>
      <c r="S4" s="5" t="str">
        <f>+T4</f>
        <v>Wilczynski</v>
      </c>
      <c r="T4" s="5" t="str">
        <f>+U4</f>
        <v>Wilczynski</v>
      </c>
      <c r="U4" s="5" t="s">
        <v>48</v>
      </c>
      <c r="V4" s="5" t="str">
        <f>+U4</f>
        <v>Wilczynski</v>
      </c>
      <c r="W4" s="5" t="str">
        <f>+V4</f>
        <v>Wilczynski</v>
      </c>
      <c r="X4" s="5" t="str">
        <f>+W4</f>
        <v>Wilczynski</v>
      </c>
      <c r="Y4" s="5" t="s">
        <v>60</v>
      </c>
    </row>
    <row r="5" spans="1:30" x14ac:dyDescent="0.2">
      <c r="A5" s="2"/>
      <c r="B5" t="s">
        <v>4</v>
      </c>
      <c r="D5" s="5">
        <v>38246</v>
      </c>
      <c r="E5" s="5">
        <v>38446</v>
      </c>
      <c r="F5" s="5">
        <v>38789</v>
      </c>
      <c r="G5" s="5">
        <v>39174</v>
      </c>
      <c r="H5" s="5">
        <v>39597</v>
      </c>
      <c r="I5" s="5">
        <v>39891</v>
      </c>
      <c r="J5" s="5">
        <v>40268</v>
      </c>
      <c r="K5" s="5">
        <v>40633</v>
      </c>
      <c r="L5" s="5">
        <v>40976</v>
      </c>
      <c r="M5" s="5">
        <v>41319</v>
      </c>
      <c r="N5" s="5">
        <v>41703</v>
      </c>
      <c r="O5" s="5">
        <v>42081</v>
      </c>
      <c r="P5" s="5">
        <v>42398</v>
      </c>
      <c r="Q5" s="5">
        <v>42775</v>
      </c>
      <c r="R5" s="5">
        <v>43171</v>
      </c>
      <c r="S5" s="5">
        <v>43633</v>
      </c>
      <c r="T5" s="5">
        <v>43999</v>
      </c>
      <c r="U5" s="5">
        <v>44511</v>
      </c>
      <c r="V5" s="5">
        <v>44686</v>
      </c>
      <c r="W5" s="5">
        <v>45033</v>
      </c>
      <c r="X5" s="5">
        <v>45426</v>
      </c>
      <c r="Y5" t="s">
        <v>40</v>
      </c>
    </row>
    <row r="6" spans="1:30" x14ac:dyDescent="0.2">
      <c r="A6" s="2"/>
      <c r="B6" t="s">
        <v>36</v>
      </c>
      <c r="D6" t="s">
        <v>35</v>
      </c>
      <c r="E6" t="str">
        <f>+D6</f>
        <v>Scovazzo</v>
      </c>
      <c r="F6" t="s">
        <v>35</v>
      </c>
      <c r="G6" t="str">
        <f>+F6</f>
        <v>Scovazzo</v>
      </c>
      <c r="H6" t="str">
        <f>+G6</f>
        <v>Scovazzo</v>
      </c>
      <c r="I6" s="5" t="str">
        <f>+F6</f>
        <v>Scovazzo</v>
      </c>
      <c r="J6" s="5" t="str">
        <f>+I6</f>
        <v>Scovazzo</v>
      </c>
      <c r="K6" s="5" t="str">
        <f>+J6</f>
        <v>Scovazzo</v>
      </c>
      <c r="L6" s="5" t="str">
        <f>+K6</f>
        <v>Scovazzo</v>
      </c>
      <c r="M6" s="5" t="str">
        <f>+L6</f>
        <v>Scovazzo</v>
      </c>
      <c r="N6" s="5" t="str">
        <f>L6</f>
        <v>Scovazzo</v>
      </c>
      <c r="O6" s="5" t="str">
        <f>+N6</f>
        <v>Scovazzo</v>
      </c>
      <c r="P6" s="5" t="str">
        <f>+O6</f>
        <v>Scovazzo</v>
      </c>
      <c r="Q6" t="s">
        <v>35</v>
      </c>
      <c r="R6" t="s">
        <v>35</v>
      </c>
      <c r="S6" t="s">
        <v>35</v>
      </c>
      <c r="T6" t="s">
        <v>47</v>
      </c>
      <c r="U6" t="s">
        <v>35</v>
      </c>
      <c r="V6" t="str">
        <f>+U6</f>
        <v>Scovazzo</v>
      </c>
      <c r="W6" s="5" t="s">
        <v>35</v>
      </c>
      <c r="X6" t="s">
        <v>63</v>
      </c>
    </row>
    <row r="7" spans="1:30" x14ac:dyDescent="0.2">
      <c r="A7" s="2"/>
      <c r="B7" t="s">
        <v>37</v>
      </c>
      <c r="D7">
        <v>9</v>
      </c>
      <c r="E7">
        <v>7</v>
      </c>
      <c r="F7">
        <v>7</v>
      </c>
      <c r="G7">
        <v>8</v>
      </c>
      <c r="H7">
        <v>7</v>
      </c>
      <c r="I7">
        <v>8</v>
      </c>
      <c r="J7">
        <v>7</v>
      </c>
      <c r="K7">
        <v>7</v>
      </c>
      <c r="L7">
        <v>7</v>
      </c>
      <c r="M7">
        <v>7</v>
      </c>
      <c r="N7">
        <v>7</v>
      </c>
      <c r="O7">
        <v>7</v>
      </c>
      <c r="P7">
        <v>10</v>
      </c>
      <c r="Q7">
        <v>12</v>
      </c>
      <c r="R7">
        <v>13</v>
      </c>
      <c r="S7">
        <v>4</v>
      </c>
      <c r="T7">
        <v>3</v>
      </c>
      <c r="U7">
        <v>3</v>
      </c>
      <c r="V7">
        <v>4</v>
      </c>
      <c r="W7">
        <v>3</v>
      </c>
      <c r="X7">
        <v>3</v>
      </c>
      <c r="Y7">
        <v>3</v>
      </c>
    </row>
    <row r="8" spans="1:30" s="23" customFormat="1" x14ac:dyDescent="0.2">
      <c r="A8" s="2"/>
      <c r="B8" s="23" t="s">
        <v>39</v>
      </c>
      <c r="D8" s="23">
        <v>7</v>
      </c>
      <c r="E8" s="23">
        <v>6</v>
      </c>
      <c r="F8" s="23">
        <v>8</v>
      </c>
      <c r="G8" s="23">
        <v>3</v>
      </c>
      <c r="H8" s="23">
        <v>3</v>
      </c>
      <c r="I8" s="23">
        <v>3</v>
      </c>
      <c r="J8" s="23">
        <v>2</v>
      </c>
      <c r="K8" s="23">
        <v>1</v>
      </c>
      <c r="L8" s="23">
        <v>3</v>
      </c>
      <c r="M8" s="23">
        <v>2</v>
      </c>
      <c r="N8" s="23">
        <v>2</v>
      </c>
      <c r="O8" s="23">
        <v>3</v>
      </c>
      <c r="P8" s="23">
        <v>3</v>
      </c>
      <c r="Q8" s="23">
        <v>3</v>
      </c>
      <c r="R8" s="23">
        <v>2</v>
      </c>
      <c r="S8" s="23">
        <v>1</v>
      </c>
      <c r="T8" s="23">
        <v>1</v>
      </c>
      <c r="U8" s="23">
        <v>1</v>
      </c>
      <c r="V8" s="23">
        <v>1</v>
      </c>
      <c r="W8" s="23">
        <v>1</v>
      </c>
      <c r="X8" s="23">
        <v>1</v>
      </c>
      <c r="Y8" s="23" t="s">
        <v>58</v>
      </c>
    </row>
    <row r="9" spans="1:30" s="23" customFormat="1" x14ac:dyDescent="0.2">
      <c r="A9" s="2"/>
      <c r="B9" s="23" t="s">
        <v>46</v>
      </c>
      <c r="D9" s="23">
        <v>16</v>
      </c>
      <c r="E9" s="23">
        <v>13</v>
      </c>
      <c r="F9" s="23">
        <v>15</v>
      </c>
      <c r="G9" s="23">
        <v>11</v>
      </c>
      <c r="H9" s="23">
        <v>10</v>
      </c>
      <c r="I9" s="23">
        <v>11</v>
      </c>
      <c r="J9" s="23">
        <v>9</v>
      </c>
      <c r="K9" s="23">
        <v>8</v>
      </c>
      <c r="L9" s="23">
        <v>10</v>
      </c>
      <c r="M9" s="23">
        <v>9</v>
      </c>
      <c r="N9" s="23">
        <v>9</v>
      </c>
      <c r="O9" s="23">
        <v>10</v>
      </c>
      <c r="P9" s="23">
        <v>13</v>
      </c>
      <c r="Q9" s="23">
        <v>15</v>
      </c>
      <c r="R9" s="23">
        <v>15</v>
      </c>
      <c r="S9" s="23">
        <v>5</v>
      </c>
      <c r="T9" s="23">
        <v>4</v>
      </c>
      <c r="U9" s="23">
        <v>4</v>
      </c>
      <c r="V9" s="23">
        <v>5</v>
      </c>
      <c r="W9" s="23">
        <v>4</v>
      </c>
      <c r="X9" s="23">
        <v>4</v>
      </c>
      <c r="Y9" s="23">
        <v>4</v>
      </c>
      <c r="Z9" s="23" t="s">
        <v>75</v>
      </c>
      <c r="AD9">
        <f>SUM(D9:X9)</f>
        <v>200</v>
      </c>
    </row>
    <row r="10" spans="1:30" x14ac:dyDescent="0.2">
      <c r="A10" s="2"/>
      <c r="B10" t="s">
        <v>41</v>
      </c>
      <c r="D10" t="s">
        <v>44</v>
      </c>
      <c r="E10" t="s">
        <v>44</v>
      </c>
      <c r="F10" t="s">
        <v>44</v>
      </c>
      <c r="G10" t="s">
        <v>44</v>
      </c>
      <c r="H10" t="s">
        <v>44</v>
      </c>
      <c r="I10" t="s">
        <v>44</v>
      </c>
      <c r="J10" t="s">
        <v>44</v>
      </c>
      <c r="K10" t="s">
        <v>44</v>
      </c>
      <c r="L10" t="s">
        <v>44</v>
      </c>
      <c r="M10" t="s">
        <v>44</v>
      </c>
      <c r="N10" t="s">
        <v>44</v>
      </c>
      <c r="O10" t="s">
        <v>44</v>
      </c>
      <c r="P10" t="s">
        <v>44</v>
      </c>
      <c r="Q10" s="22" t="s">
        <v>44</v>
      </c>
      <c r="R10" s="22" t="s">
        <v>44</v>
      </c>
      <c r="S10" s="22" t="s">
        <v>44</v>
      </c>
      <c r="T10" s="22" t="s">
        <v>44</v>
      </c>
      <c r="U10" s="22" t="s">
        <v>44</v>
      </c>
      <c r="V10" s="22" t="s">
        <v>44</v>
      </c>
      <c r="W10" s="22" t="s">
        <v>44</v>
      </c>
      <c r="X10" s="22" t="s">
        <v>44</v>
      </c>
      <c r="Y10" s="22" t="s">
        <v>43</v>
      </c>
    </row>
    <row r="11" spans="1:30" x14ac:dyDescent="0.2">
      <c r="A11" s="2"/>
      <c r="B11" t="s">
        <v>38</v>
      </c>
      <c r="D11">
        <v>3</v>
      </c>
      <c r="E11">
        <v>10</v>
      </c>
      <c r="F11">
        <v>7</v>
      </c>
      <c r="G11">
        <v>9</v>
      </c>
      <c r="H11">
        <v>10</v>
      </c>
      <c r="I11">
        <v>10</v>
      </c>
      <c r="J11">
        <v>12</v>
      </c>
      <c r="K11">
        <v>12</v>
      </c>
      <c r="L11">
        <v>16</v>
      </c>
      <c r="M11">
        <v>14</v>
      </c>
      <c r="N11">
        <v>15</v>
      </c>
      <c r="O11">
        <v>15</v>
      </c>
      <c r="P11">
        <v>16</v>
      </c>
      <c r="Q11">
        <v>14</v>
      </c>
      <c r="R11">
        <v>13</v>
      </c>
      <c r="S11">
        <v>13</v>
      </c>
      <c r="T11">
        <v>12</v>
      </c>
      <c r="U11">
        <v>13</v>
      </c>
      <c r="V11">
        <v>12</v>
      </c>
      <c r="W11">
        <v>13</v>
      </c>
      <c r="X11">
        <v>15</v>
      </c>
      <c r="AA11" t="s">
        <v>74</v>
      </c>
      <c r="AD11">
        <f>SUM(D11:X11)</f>
        <v>254</v>
      </c>
    </row>
    <row r="12" spans="1:30" x14ac:dyDescent="0.2">
      <c r="A12" s="2"/>
      <c r="B12" t="s">
        <v>21</v>
      </c>
      <c r="D12">
        <v>260</v>
      </c>
      <c r="E12">
        <v>90</v>
      </c>
      <c r="F12">
        <v>67</v>
      </c>
      <c r="G12">
        <v>87</v>
      </c>
      <c r="H12">
        <v>146</v>
      </c>
      <c r="I12">
        <v>78</v>
      </c>
      <c r="J12">
        <f t="shared" ref="J12" si="0">J5-J3</f>
        <v>92</v>
      </c>
      <c r="K12">
        <f t="shared" ref="K12:L12" si="1">K5-K3</f>
        <v>92</v>
      </c>
      <c r="L12">
        <f t="shared" si="1"/>
        <v>72</v>
      </c>
      <c r="M12">
        <f>M5-M3</f>
        <v>76</v>
      </c>
      <c r="N12">
        <f>N5-N3</f>
        <v>98</v>
      </c>
      <c r="O12">
        <f>O5-O3</f>
        <v>114</v>
      </c>
      <c r="P12">
        <f>P5-P3</f>
        <v>58</v>
      </c>
      <c r="Q12">
        <v>83</v>
      </c>
      <c r="R12">
        <v>130</v>
      </c>
      <c r="S12">
        <v>202</v>
      </c>
      <c r="T12">
        <v>105</v>
      </c>
      <c r="U12">
        <v>272</v>
      </c>
      <c r="V12">
        <v>38</v>
      </c>
      <c r="W12">
        <v>53</v>
      </c>
      <c r="X12">
        <v>89</v>
      </c>
      <c r="Y12" t="s">
        <v>59</v>
      </c>
    </row>
    <row r="13" spans="1:30" x14ac:dyDescent="0.2">
      <c r="A13" s="2"/>
      <c r="B13" t="s">
        <v>42</v>
      </c>
      <c r="D13" t="s">
        <v>44</v>
      </c>
      <c r="E13" t="s">
        <v>44</v>
      </c>
      <c r="F13" t="s">
        <v>44</v>
      </c>
      <c r="G13" t="s">
        <v>44</v>
      </c>
      <c r="H13" t="s">
        <v>44</v>
      </c>
      <c r="I13" t="s">
        <v>44</v>
      </c>
      <c r="J13" t="s">
        <v>44</v>
      </c>
      <c r="K13" t="s">
        <v>44</v>
      </c>
      <c r="L13" t="s">
        <v>44</v>
      </c>
      <c r="M13" t="s">
        <v>44</v>
      </c>
      <c r="N13" t="s">
        <v>44</v>
      </c>
      <c r="O13" t="s">
        <v>44</v>
      </c>
      <c r="P13" t="s">
        <v>44</v>
      </c>
      <c r="Q13" t="s">
        <v>45</v>
      </c>
      <c r="R13" t="s">
        <v>44</v>
      </c>
      <c r="S13" t="s">
        <v>44</v>
      </c>
      <c r="T13" t="s">
        <v>44</v>
      </c>
      <c r="U13" t="s">
        <v>44</v>
      </c>
      <c r="V13" t="s">
        <v>44</v>
      </c>
      <c r="W13" t="s">
        <v>44</v>
      </c>
      <c r="X13" t="s">
        <v>44</v>
      </c>
    </row>
    <row r="14" spans="1:30" x14ac:dyDescent="0.2">
      <c r="A14" s="17"/>
      <c r="B14" s="18" t="s">
        <v>30</v>
      </c>
      <c r="C14" s="18"/>
      <c r="D14" s="18"/>
      <c r="E14" s="18"/>
      <c r="F14" s="18"/>
      <c r="G14" s="18"/>
      <c r="H14" s="18"/>
      <c r="I14" s="18"/>
      <c r="J14" s="18" t="s">
        <v>66</v>
      </c>
      <c r="K14" s="18" t="s">
        <v>31</v>
      </c>
      <c r="L14" s="18"/>
      <c r="M14" s="18"/>
      <c r="N14" s="18"/>
      <c r="O14" s="18" t="s">
        <v>67</v>
      </c>
      <c r="P14" s="18"/>
      <c r="Q14" s="18"/>
      <c r="R14" s="18"/>
      <c r="S14" s="18"/>
      <c r="T14" s="18"/>
    </row>
    <row r="15" spans="1:30" x14ac:dyDescent="0.2">
      <c r="A15" s="25"/>
      <c r="C15" t="s">
        <v>68</v>
      </c>
      <c r="G15" s="23">
        <f>AVERAGE(D9:H9)</f>
        <v>13</v>
      </c>
      <c r="R15" t="s">
        <v>69</v>
      </c>
      <c r="Y15" s="23">
        <f>AVERAGE(T9:X9)</f>
        <v>4.2</v>
      </c>
    </row>
    <row r="16" spans="1:30" x14ac:dyDescent="0.2">
      <c r="A16" s="25"/>
      <c r="C16" t="s">
        <v>70</v>
      </c>
      <c r="G16" s="23">
        <f>AVERAGE(D11:H11)</f>
        <v>7.8</v>
      </c>
      <c r="R16" t="s">
        <v>71</v>
      </c>
      <c r="Y16" s="23">
        <f>AVERAGE(T11:X11)</f>
        <v>13</v>
      </c>
    </row>
    <row r="17" spans="1:29" x14ac:dyDescent="0.2">
      <c r="A17" s="25"/>
      <c r="B17" t="s">
        <v>72</v>
      </c>
      <c r="G17" s="23">
        <f>AVERAGE(D12:H12)</f>
        <v>130</v>
      </c>
      <c r="Q17" t="s">
        <v>73</v>
      </c>
      <c r="Y17" s="23">
        <f>AVERAGE(T12:X12)</f>
        <v>111.4</v>
      </c>
    </row>
    <row r="18" spans="1:29" x14ac:dyDescent="0.2">
      <c r="A18" s="25"/>
      <c r="G18" s="23"/>
      <c r="Y18" s="23"/>
    </row>
    <row r="19" spans="1:29" ht="20" thickBot="1" x14ac:dyDescent="0.3">
      <c r="A19" s="3"/>
      <c r="B19" s="9" t="s">
        <v>0</v>
      </c>
      <c r="C19" s="21"/>
      <c r="D19" s="21"/>
      <c r="E19" s="21"/>
    </row>
    <row r="20" spans="1:29" x14ac:dyDescent="0.2">
      <c r="A20" s="3"/>
      <c r="M20" s="13"/>
      <c r="N20" s="13"/>
      <c r="O20" s="13"/>
    </row>
    <row r="21" spans="1:29" x14ac:dyDescent="0.2">
      <c r="A21" s="3"/>
      <c r="B21" t="s">
        <v>49</v>
      </c>
      <c r="D21">
        <v>11</v>
      </c>
      <c r="E21">
        <v>11</v>
      </c>
      <c r="F21">
        <v>11</v>
      </c>
      <c r="G21">
        <v>13</v>
      </c>
      <c r="H21">
        <v>13</v>
      </c>
      <c r="I21">
        <v>16</v>
      </c>
      <c r="J21">
        <v>16</v>
      </c>
      <c r="K21">
        <v>16</v>
      </c>
      <c r="L21">
        <v>16</v>
      </c>
      <c r="M21">
        <v>16</v>
      </c>
      <c r="N21">
        <v>16</v>
      </c>
      <c r="O21">
        <v>30</v>
      </c>
      <c r="P21">
        <v>20</v>
      </c>
      <c r="Q21">
        <v>20</v>
      </c>
      <c r="R21">
        <v>23</v>
      </c>
      <c r="S21">
        <v>25</v>
      </c>
      <c r="T21">
        <v>25</v>
      </c>
      <c r="U21">
        <v>22</v>
      </c>
      <c r="V21">
        <v>23</v>
      </c>
      <c r="W21">
        <v>29</v>
      </c>
      <c r="X21">
        <v>29</v>
      </c>
      <c r="Y21">
        <v>33</v>
      </c>
    </row>
    <row r="22" spans="1:29" x14ac:dyDescent="0.2">
      <c r="A22" s="3" t="s">
        <v>6</v>
      </c>
      <c r="B22" t="s">
        <v>50</v>
      </c>
      <c r="D22">
        <v>6</v>
      </c>
      <c r="E22">
        <v>6</v>
      </c>
      <c r="F22">
        <v>6</v>
      </c>
      <c r="G22">
        <v>4</v>
      </c>
      <c r="H22">
        <v>4</v>
      </c>
      <c r="I22">
        <v>4</v>
      </c>
      <c r="J22">
        <v>4</v>
      </c>
      <c r="K22">
        <v>4</v>
      </c>
      <c r="L22">
        <v>4</v>
      </c>
      <c r="M22">
        <v>4</v>
      </c>
      <c r="N22">
        <v>4</v>
      </c>
      <c r="O22">
        <v>10</v>
      </c>
      <c r="P22">
        <v>10</v>
      </c>
      <c r="Q22">
        <v>4</v>
      </c>
      <c r="R22">
        <v>9</v>
      </c>
      <c r="S22" t="s">
        <v>54</v>
      </c>
      <c r="T22" t="s">
        <v>54</v>
      </c>
      <c r="U22" t="s">
        <v>54</v>
      </c>
      <c r="V22" t="s">
        <v>54</v>
      </c>
      <c r="W22" t="s">
        <v>54</v>
      </c>
      <c r="X22" t="s">
        <v>54</v>
      </c>
      <c r="Y22" t="s">
        <v>54</v>
      </c>
    </row>
    <row r="23" spans="1:29" x14ac:dyDescent="0.2">
      <c r="A23" s="3"/>
      <c r="B23" t="s">
        <v>51</v>
      </c>
      <c r="D23" t="s">
        <v>64</v>
      </c>
      <c r="E23" t="s">
        <v>64</v>
      </c>
      <c r="F23" t="s">
        <v>64</v>
      </c>
      <c r="G23" t="s">
        <v>64</v>
      </c>
      <c r="H23" t="s">
        <v>64</v>
      </c>
      <c r="I23" t="s">
        <v>64</v>
      </c>
      <c r="R23">
        <v>1</v>
      </c>
      <c r="S23">
        <v>1</v>
      </c>
      <c r="T23">
        <v>1</v>
      </c>
      <c r="U23">
        <v>1</v>
      </c>
      <c r="V23">
        <v>1</v>
      </c>
      <c r="W23">
        <v>1</v>
      </c>
      <c r="X23">
        <v>1</v>
      </c>
      <c r="Y23" t="s">
        <v>61</v>
      </c>
    </row>
    <row r="24" spans="1:29" x14ac:dyDescent="0.2">
      <c r="A24" s="3"/>
      <c r="B24" t="s">
        <v>52</v>
      </c>
      <c r="D24">
        <v>2</v>
      </c>
      <c r="E24">
        <v>2</v>
      </c>
      <c r="F24">
        <v>2</v>
      </c>
      <c r="G24">
        <v>7</v>
      </c>
      <c r="H24">
        <v>7</v>
      </c>
      <c r="I24">
        <v>7</v>
      </c>
      <c r="J24">
        <v>7</v>
      </c>
      <c r="K24">
        <v>7</v>
      </c>
      <c r="L24">
        <v>7</v>
      </c>
      <c r="M24">
        <v>7</v>
      </c>
      <c r="N24">
        <v>7</v>
      </c>
      <c r="O24">
        <v>4</v>
      </c>
      <c r="P24">
        <v>4</v>
      </c>
      <c r="Q24">
        <v>3</v>
      </c>
      <c r="R24">
        <v>3</v>
      </c>
      <c r="S24">
        <v>3</v>
      </c>
      <c r="T24">
        <v>3</v>
      </c>
      <c r="U24">
        <v>1</v>
      </c>
      <c r="V24">
        <v>1</v>
      </c>
      <c r="W24" t="s">
        <v>54</v>
      </c>
      <c r="X24" t="s">
        <v>54</v>
      </c>
      <c r="Y24" t="s">
        <v>54</v>
      </c>
      <c r="AC24" t="s">
        <v>78</v>
      </c>
    </row>
    <row r="25" spans="1:29" x14ac:dyDescent="0.2">
      <c r="A25" s="3"/>
      <c r="B25" t="s">
        <v>57</v>
      </c>
      <c r="D25">
        <v>21</v>
      </c>
      <c r="E25">
        <v>18</v>
      </c>
      <c r="F25">
        <v>18</v>
      </c>
      <c r="G25">
        <v>0</v>
      </c>
      <c r="H25">
        <v>0</v>
      </c>
      <c r="I25">
        <v>0</v>
      </c>
      <c r="J25" t="s">
        <v>64</v>
      </c>
      <c r="K25" t="s">
        <v>64</v>
      </c>
      <c r="L25" t="s">
        <v>64</v>
      </c>
      <c r="M25" t="s">
        <v>64</v>
      </c>
      <c r="N25" t="s">
        <v>64</v>
      </c>
      <c r="O25" s="14" t="s">
        <v>64</v>
      </c>
      <c r="P25" t="s">
        <v>64</v>
      </c>
      <c r="Q25" t="s">
        <v>64</v>
      </c>
      <c r="R25" t="s">
        <v>64</v>
      </c>
      <c r="S25" t="s">
        <v>64</v>
      </c>
      <c r="T25" t="s">
        <v>64</v>
      </c>
      <c r="U25" t="s">
        <v>64</v>
      </c>
      <c r="V25" t="s">
        <v>64</v>
      </c>
      <c r="W25" t="s">
        <v>64</v>
      </c>
      <c r="X25" t="s">
        <v>62</v>
      </c>
      <c r="Y25" t="s">
        <v>62</v>
      </c>
      <c r="AB25" t="s">
        <v>77</v>
      </c>
      <c r="AC25" t="s">
        <v>79</v>
      </c>
    </row>
    <row r="26" spans="1:29" x14ac:dyDescent="0.2">
      <c r="A26" s="3"/>
      <c r="B26" t="s">
        <v>53</v>
      </c>
      <c r="D26" t="s">
        <v>64</v>
      </c>
      <c r="E26" t="s">
        <v>64</v>
      </c>
      <c r="F26" t="s">
        <v>64</v>
      </c>
      <c r="G26" t="s">
        <v>64</v>
      </c>
      <c r="H26" t="s">
        <v>64</v>
      </c>
      <c r="I26" t="s">
        <v>64</v>
      </c>
      <c r="J26" s="14" t="s">
        <v>64</v>
      </c>
      <c r="K26" s="14" t="s">
        <v>64</v>
      </c>
      <c r="L26" s="14" t="s">
        <v>64</v>
      </c>
      <c r="M26" s="14" t="s">
        <v>64</v>
      </c>
      <c r="N26" s="14" t="s">
        <v>64</v>
      </c>
      <c r="O26" s="14" t="s">
        <v>64</v>
      </c>
      <c r="P26" t="s">
        <v>64</v>
      </c>
      <c r="Q26" t="s">
        <v>64</v>
      </c>
      <c r="R26" t="s">
        <v>62</v>
      </c>
      <c r="S26" t="s">
        <v>64</v>
      </c>
      <c r="T26">
        <v>2.5</v>
      </c>
      <c r="U26">
        <v>4</v>
      </c>
      <c r="V26">
        <v>4</v>
      </c>
      <c r="W26">
        <v>4</v>
      </c>
      <c r="X26">
        <v>2</v>
      </c>
      <c r="Y26">
        <v>2.5</v>
      </c>
      <c r="Z26" t="s">
        <v>76</v>
      </c>
      <c r="AA26" s="26">
        <f>AVERAGE(T26:Y26)</f>
        <v>3.1666666666666665</v>
      </c>
      <c r="AB26">
        <v>6</v>
      </c>
      <c r="AC26" s="27">
        <f>525600*AB26*AA26</f>
        <v>9986400</v>
      </c>
    </row>
    <row r="27" spans="1:29" x14ac:dyDescent="0.2">
      <c r="A27" s="3"/>
      <c r="B27" t="s">
        <v>13</v>
      </c>
      <c r="D27">
        <v>40</v>
      </c>
      <c r="E27">
        <v>37</v>
      </c>
      <c r="F27">
        <v>37</v>
      </c>
      <c r="G27">
        <v>24</v>
      </c>
      <c r="H27">
        <v>24</v>
      </c>
      <c r="I27">
        <v>27</v>
      </c>
      <c r="J27">
        <v>27</v>
      </c>
      <c r="K27">
        <v>27</v>
      </c>
      <c r="L27">
        <v>27</v>
      </c>
      <c r="M27">
        <v>27</v>
      </c>
      <c r="N27">
        <v>27</v>
      </c>
      <c r="O27">
        <v>44</v>
      </c>
      <c r="P27">
        <v>34</v>
      </c>
      <c r="Q27">
        <v>27</v>
      </c>
      <c r="R27">
        <v>36</v>
      </c>
      <c r="S27">
        <v>30</v>
      </c>
      <c r="T27">
        <v>32.5</v>
      </c>
      <c r="U27">
        <v>29</v>
      </c>
      <c r="V27">
        <v>30</v>
      </c>
      <c r="W27">
        <v>35</v>
      </c>
      <c r="X27">
        <v>33</v>
      </c>
      <c r="Y27">
        <v>38</v>
      </c>
    </row>
    <row r="28" spans="1:29" x14ac:dyDescent="0.2">
      <c r="A28" s="3"/>
      <c r="B28" t="s">
        <v>55</v>
      </c>
      <c r="D28">
        <v>40</v>
      </c>
      <c r="E28">
        <v>37</v>
      </c>
      <c r="F28">
        <v>37</v>
      </c>
      <c r="G28">
        <v>24</v>
      </c>
      <c r="H28">
        <v>24</v>
      </c>
      <c r="I28">
        <v>27</v>
      </c>
      <c r="J28">
        <v>27</v>
      </c>
      <c r="K28">
        <v>27</v>
      </c>
      <c r="L28">
        <v>27</v>
      </c>
      <c r="M28">
        <v>27</v>
      </c>
      <c r="N28">
        <v>27</v>
      </c>
      <c r="O28">
        <v>44</v>
      </c>
      <c r="P28">
        <v>34</v>
      </c>
      <c r="Q28">
        <v>27</v>
      </c>
      <c r="R28">
        <v>36</v>
      </c>
      <c r="S28">
        <v>30</v>
      </c>
      <c r="T28">
        <v>32.5</v>
      </c>
      <c r="U28">
        <v>29</v>
      </c>
      <c r="V28">
        <v>30</v>
      </c>
      <c r="W28">
        <v>36</v>
      </c>
      <c r="X28">
        <v>34</v>
      </c>
      <c r="Y28">
        <v>39</v>
      </c>
    </row>
    <row r="29" spans="1:29" x14ac:dyDescent="0.2">
      <c r="A29" s="3"/>
      <c r="B29" t="s">
        <v>14</v>
      </c>
      <c r="D29" s="20">
        <f t="shared" ref="D29:H29" si="2">D27*525600</f>
        <v>21024000</v>
      </c>
      <c r="E29" s="20">
        <f t="shared" si="2"/>
        <v>19447200</v>
      </c>
      <c r="F29" s="20">
        <f t="shared" si="2"/>
        <v>19447200</v>
      </c>
      <c r="G29" s="20">
        <f t="shared" si="2"/>
        <v>12614400</v>
      </c>
      <c r="H29" s="20">
        <f t="shared" si="2"/>
        <v>12614400</v>
      </c>
      <c r="I29" s="20">
        <f t="shared" ref="I29:Y29" si="3">I27*525600</f>
        <v>14191200</v>
      </c>
      <c r="J29" s="20">
        <f t="shared" si="3"/>
        <v>14191200</v>
      </c>
      <c r="K29" s="20">
        <f t="shared" si="3"/>
        <v>14191200</v>
      </c>
      <c r="L29" s="20">
        <f t="shared" si="3"/>
        <v>14191200</v>
      </c>
      <c r="M29" s="20">
        <f t="shared" si="3"/>
        <v>14191200</v>
      </c>
      <c r="N29" s="20">
        <f t="shared" si="3"/>
        <v>14191200</v>
      </c>
      <c r="O29" s="20">
        <f t="shared" si="3"/>
        <v>23126400</v>
      </c>
      <c r="P29" s="20">
        <f t="shared" si="3"/>
        <v>17870400</v>
      </c>
      <c r="Q29" s="20">
        <f t="shared" si="3"/>
        <v>14191200</v>
      </c>
      <c r="R29" s="20">
        <f t="shared" si="3"/>
        <v>18921600</v>
      </c>
      <c r="S29" s="20">
        <f t="shared" si="3"/>
        <v>15768000</v>
      </c>
      <c r="T29" s="20">
        <f t="shared" si="3"/>
        <v>17082000</v>
      </c>
      <c r="U29" s="20">
        <f t="shared" si="3"/>
        <v>15242400</v>
      </c>
      <c r="V29" s="20">
        <f t="shared" si="3"/>
        <v>15768000</v>
      </c>
      <c r="W29" s="20">
        <f t="shared" si="3"/>
        <v>18396000</v>
      </c>
      <c r="X29" s="20">
        <f t="shared" si="3"/>
        <v>17344800</v>
      </c>
      <c r="Y29" s="20">
        <f t="shared" si="3"/>
        <v>19972800</v>
      </c>
      <c r="AA29" s="24">
        <f>SUM(D29:Z29)</f>
        <v>363978000</v>
      </c>
    </row>
    <row r="30" spans="1:29" x14ac:dyDescent="0.2">
      <c r="A30" s="3"/>
      <c r="B30" t="s">
        <v>27</v>
      </c>
      <c r="I30" s="20"/>
      <c r="J30" s="20">
        <f t="shared" ref="J30:M30" si="4">J29-I29</f>
        <v>0</v>
      </c>
      <c r="K30" s="20">
        <f t="shared" si="4"/>
        <v>0</v>
      </c>
      <c r="L30" s="20">
        <f t="shared" si="4"/>
        <v>0</v>
      </c>
      <c r="M30" s="20">
        <f t="shared" si="4"/>
        <v>0</v>
      </c>
      <c r="N30" s="20">
        <f>N29-M29</f>
        <v>0</v>
      </c>
      <c r="O30" s="20">
        <f>O29-N29</f>
        <v>8935200</v>
      </c>
      <c r="P30" s="20">
        <f>P29-O29</f>
        <v>-5256000</v>
      </c>
      <c r="Q30" s="15"/>
      <c r="R30" s="6"/>
      <c r="S30" s="6"/>
    </row>
    <row r="31" spans="1:29" x14ac:dyDescent="0.2">
      <c r="A31" s="3"/>
      <c r="I31">
        <v>2008</v>
      </c>
      <c r="J31">
        <v>2009</v>
      </c>
      <c r="K31">
        <v>2010</v>
      </c>
      <c r="L31">
        <v>2011</v>
      </c>
      <c r="M31">
        <v>2012</v>
      </c>
      <c r="N31">
        <v>2013</v>
      </c>
      <c r="O31">
        <v>2014</v>
      </c>
      <c r="P31">
        <v>2015</v>
      </c>
      <c r="Q31">
        <v>2016</v>
      </c>
      <c r="R31" s="6"/>
      <c r="S31" s="6"/>
    </row>
    <row r="32" spans="1:29" x14ac:dyDescent="0.2">
      <c r="A32" s="3"/>
      <c r="B32" t="s">
        <v>29</v>
      </c>
      <c r="J32" s="14">
        <v>11000000</v>
      </c>
      <c r="K32" s="14">
        <v>10000000</v>
      </c>
      <c r="L32" s="14">
        <v>11000000</v>
      </c>
      <c r="M32" s="14">
        <v>13000000</v>
      </c>
      <c r="N32" s="14">
        <v>12000000</v>
      </c>
      <c r="O32" s="16">
        <v>16800000</v>
      </c>
      <c r="P32" s="19">
        <v>18000000</v>
      </c>
    </row>
    <row r="33" spans="1:22" x14ac:dyDescent="0.2">
      <c r="A33" s="3"/>
      <c r="B33" t="s">
        <v>28</v>
      </c>
      <c r="I33">
        <v>20</v>
      </c>
      <c r="J33" s="14">
        <v>24</v>
      </c>
      <c r="K33" s="14">
        <v>21</v>
      </c>
      <c r="L33" s="14">
        <v>17</v>
      </c>
      <c r="M33" s="14">
        <v>13</v>
      </c>
      <c r="N33" s="14">
        <v>13.1</v>
      </c>
      <c r="O33" s="14">
        <v>7.9</v>
      </c>
      <c r="P33">
        <v>6.5</v>
      </c>
    </row>
    <row r="34" spans="1:22" x14ac:dyDescent="0.2">
      <c r="A34" s="3"/>
      <c r="B34" t="s">
        <v>32</v>
      </c>
      <c r="K34">
        <v>8</v>
      </c>
    </row>
    <row r="35" spans="1:22" x14ac:dyDescent="0.2">
      <c r="A35" s="7"/>
      <c r="B35" s="8" t="s">
        <v>15</v>
      </c>
      <c r="C35" s="8"/>
      <c r="D35" s="8"/>
      <c r="E35" s="8"/>
      <c r="F35" s="8"/>
      <c r="G35" s="8"/>
      <c r="H35" s="8"/>
      <c r="I35" s="8" t="s">
        <v>33</v>
      </c>
      <c r="J35" s="8"/>
      <c r="K35" s="8"/>
      <c r="L35" s="8"/>
      <c r="M35" s="8"/>
      <c r="N35" s="8"/>
      <c r="O35" s="8" t="s">
        <v>34</v>
      </c>
      <c r="P35" s="8"/>
      <c r="Q35" s="8"/>
      <c r="R35" s="8"/>
      <c r="S35" s="8"/>
      <c r="T35" s="8"/>
      <c r="U35" s="8"/>
      <c r="V35" s="8"/>
    </row>
    <row r="36" spans="1:22" ht="20" thickBot="1" x14ac:dyDescent="0.3">
      <c r="A36" s="11"/>
      <c r="H36" s="9" t="s">
        <v>7</v>
      </c>
      <c r="I36" s="10"/>
    </row>
    <row r="37" spans="1:22" x14ac:dyDescent="0.2">
      <c r="A37" s="4"/>
      <c r="B37" t="s">
        <v>8</v>
      </c>
      <c r="O37" t="s">
        <v>22</v>
      </c>
    </row>
    <row r="38" spans="1:22" x14ac:dyDescent="0.2">
      <c r="A38" s="4"/>
      <c r="B38" t="s">
        <v>23</v>
      </c>
      <c r="O38" s="12">
        <v>2167326</v>
      </c>
    </row>
    <row r="39" spans="1:22" x14ac:dyDescent="0.2">
      <c r="A39" s="4"/>
      <c r="B39" t="s">
        <v>24</v>
      </c>
      <c r="O39" s="6"/>
    </row>
    <row r="40" spans="1:22" x14ac:dyDescent="0.2">
      <c r="A40" s="4" t="s">
        <v>7</v>
      </c>
    </row>
    <row r="41" spans="1:22" x14ac:dyDescent="0.2">
      <c r="A41" s="4"/>
      <c r="B41" t="s">
        <v>9</v>
      </c>
      <c r="O41" t="s">
        <v>25</v>
      </c>
    </row>
    <row r="42" spans="1:22" x14ac:dyDescent="0.2">
      <c r="A42" s="4"/>
    </row>
    <row r="43" spans="1:22" x14ac:dyDescent="0.2">
      <c r="A43" s="4"/>
      <c r="B43" t="s">
        <v>10</v>
      </c>
      <c r="O43" t="s">
        <v>26</v>
      </c>
    </row>
    <row r="44" spans="1:22" x14ac:dyDescent="0.2">
      <c r="A44" s="4"/>
    </row>
    <row r="45" spans="1:22" x14ac:dyDescent="0.2">
      <c r="A45" s="4"/>
      <c r="B45" t="s">
        <v>12</v>
      </c>
      <c r="O45" t="s">
        <v>11</v>
      </c>
    </row>
    <row r="46" spans="1:22" x14ac:dyDescent="0.2">
      <c r="A46" s="4"/>
      <c r="B46" t="s">
        <v>19</v>
      </c>
      <c r="O46" t="s">
        <v>20</v>
      </c>
    </row>
    <row r="47" spans="1:22" x14ac:dyDescent="0.2">
      <c r="A47" s="4"/>
      <c r="B47" t="s">
        <v>16</v>
      </c>
      <c r="O47" t="s">
        <v>18</v>
      </c>
    </row>
    <row r="48" spans="1:22" x14ac:dyDescent="0.2">
      <c r="A48" s="4"/>
      <c r="B48" t="s">
        <v>17</v>
      </c>
      <c r="O48" t="s">
        <v>18</v>
      </c>
    </row>
    <row r="49" spans="1:1" x14ac:dyDescent="0.2">
      <c r="A49" s="4"/>
    </row>
    <row r="50" spans="1:1" x14ac:dyDescent="0.2">
      <c r="A50" s="4"/>
    </row>
    <row r="51" spans="1:1" x14ac:dyDescent="0.2">
      <c r="A51" s="4"/>
    </row>
    <row r="52" spans="1:1" x14ac:dyDescent="0.2">
      <c r="A52" s="4"/>
    </row>
  </sheetData>
  <pageMargins left="0.75" right="0.75" top="1" bottom="1" header="0.5" footer="0.5"/>
  <pageSetup orientation="portrait" horizontalDpi="4294967293" verticalDpi="4294967293"/>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Dennis</dc:creator>
  <cp:lastModifiedBy>John V. Dennis</cp:lastModifiedBy>
  <dcterms:created xsi:type="dcterms:W3CDTF">2017-03-03T02:56:11Z</dcterms:created>
  <dcterms:modified xsi:type="dcterms:W3CDTF">2025-06-04T17:22:28Z</dcterms:modified>
</cp:coreProperties>
</file>